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m.local\vbtai\VBTAIHomeFolders\taivo.trams\MyDoc\GP\2021\"/>
    </mc:Choice>
  </mc:AlternateContent>
  <xr:revisionPtr revIDLastSave="0" documentId="8_{6E8CE051-B19F-4DDF-A72C-F3ED5D0D6A75}" xr6:coauthVersionLast="47" xr6:coauthVersionMax="47" xr10:uidLastSave="{00000000-0000-0000-0000-000000000000}"/>
  <bookViews>
    <workbookView xWindow="-110" yWindow="-110" windowWidth="19420" windowHeight="10420"/>
  </bookViews>
  <sheets>
    <sheet name="Lap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D24" i="1"/>
  <c r="C24" i="1"/>
  <c r="F22" i="1"/>
  <c r="E22" i="1"/>
  <c r="D22" i="1"/>
  <c r="C22" i="1"/>
  <c r="J21" i="1"/>
  <c r="I21" i="1"/>
  <c r="H20" i="1"/>
  <c r="G20" i="1"/>
  <c r="J17" i="1"/>
  <c r="I17" i="1"/>
  <c r="F17" i="1"/>
  <c r="E17" i="1"/>
  <c r="D17" i="1"/>
  <c r="C17" i="1"/>
  <c r="J16" i="1"/>
  <c r="I16" i="1"/>
  <c r="F16" i="1"/>
  <c r="E16" i="1"/>
  <c r="D16" i="1"/>
  <c r="C16" i="1"/>
  <c r="J15" i="1"/>
  <c r="I15" i="1"/>
  <c r="F15" i="1"/>
  <c r="E15" i="1"/>
  <c r="D15" i="1"/>
  <c r="C15" i="1"/>
  <c r="J14" i="1"/>
  <c r="I14" i="1"/>
  <c r="H14" i="1"/>
  <c r="H21" i="1" s="1"/>
  <c r="H17" i="1" s="1"/>
  <c r="G14" i="1"/>
  <c r="G21" i="1" s="1"/>
  <c r="G17" i="1" s="1"/>
  <c r="J12" i="1"/>
  <c r="I12" i="1"/>
  <c r="H12" i="1"/>
  <c r="G12" i="1"/>
  <c r="J11" i="1"/>
  <c r="I11" i="1"/>
  <c r="H11" i="1"/>
  <c r="G11" i="1"/>
  <c r="F11" i="1"/>
  <c r="E11" i="1"/>
  <c r="D11" i="1"/>
  <c r="C11" i="1"/>
  <c r="J9" i="1"/>
  <c r="I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J4" i="1"/>
  <c r="I4" i="1"/>
  <c r="F4" i="1"/>
  <c r="E4" i="1"/>
  <c r="D4" i="1"/>
  <c r="C4" i="1"/>
  <c r="G16" i="1" l="1"/>
  <c r="G15" i="1" s="1"/>
  <c r="G4" i="1"/>
  <c r="H16" i="1"/>
  <c r="H15" i="1" s="1"/>
  <c r="H4" i="1"/>
</calcChain>
</file>

<file path=xl/sharedStrings.xml><?xml version="1.0" encoding="utf-8"?>
<sst xmlns="http://schemas.openxmlformats.org/spreadsheetml/2006/main" count="54" uniqueCount="41">
  <si>
    <t>Valsts budžeta finansējums un tā izlietojums</t>
  </si>
  <si>
    <t>Nr.p.k.</t>
  </si>
  <si>
    <t>Finansiālie rādītāji</t>
  </si>
  <si>
    <t>Apstiprināts likumā (2017. g.) „Par valsts budžetu” (euro)</t>
  </si>
  <si>
    <t>Gada faktiskā izpilde (2017. g.) (euro)</t>
  </si>
  <si>
    <t>Apstiprināts likumā (2018.g.) „Par valsts budžetu” (euro)</t>
  </si>
  <si>
    <t>Gada faktiskā izpilde (2018.g.) (euro)</t>
  </si>
  <si>
    <t>Apstiprināts likumā (2019.g.) „Par valsts budžetu” (euro)</t>
  </si>
  <si>
    <t xml:space="preserve">2019.gada (faktiskā izpilde, euro) </t>
  </si>
  <si>
    <t>apstiprināts likumā (2020.g.) „Par valsts budžetu” (euro)</t>
  </si>
  <si>
    <t xml:space="preserve">2020.gada (faktiskā izpilde, euro) </t>
  </si>
  <si>
    <t>Finanšu resursi izdevumu segšanai (kopā)</t>
  </si>
  <si>
    <t>1.1.</t>
  </si>
  <si>
    <t>Dotācijas</t>
  </si>
  <si>
    <t>t.sk.</t>
  </si>
  <si>
    <t>22.01. Apakšprogramma Valsts bērnu tiesību aizsardzības inspekcijas un bērnu uzticības tālrunis</t>
  </si>
  <si>
    <t>22.02. Apakšprogramma Valsts programmas bērnu un ģimenes stāvokļa uzlabošanai</t>
  </si>
  <si>
    <t>63.07. Apakšprogramma Eiropas Sociālā fonda (ESF) īstenotie projekti labklājības nozarē (2014-2020)</t>
  </si>
  <si>
    <t xml:space="preserve">60.06. "Eiropas infrastruktūras savienošanas instrumenta (CEF) līdzfinansēto projektu īstenošana (2014-2020)" </t>
  </si>
  <si>
    <t>70.08. Citu Eiropas Savienību politiku instrumentu projektu un pasākumu īstenošanas labklājības nozarē</t>
  </si>
  <si>
    <t>97.02. Nozares centrālo funkciju izpilde</t>
  </si>
  <si>
    <t xml:space="preserve">02.00. “Līdzekļi neparedzētiem gadījumiem” </t>
  </si>
  <si>
    <t>1.2.</t>
  </si>
  <si>
    <t>Maksas pakalpojumi un citi pašu ieņēmumi</t>
  </si>
  <si>
    <t> 0</t>
  </si>
  <si>
    <t>0 </t>
  </si>
  <si>
    <t>1.3.</t>
  </si>
  <si>
    <t>Ārvalstu finansiāla palīdzība</t>
  </si>
  <si>
    <t>Izdevumi (kopā)</t>
  </si>
  <si>
    <t>2.1.</t>
  </si>
  <si>
    <t>uzturēšanas izdevumi (kopā)</t>
  </si>
  <si>
    <t>2.1.1.</t>
  </si>
  <si>
    <t>kārtējie izdevumi</t>
  </si>
  <si>
    <t>2.2.</t>
  </si>
  <si>
    <t>Izdevumi kapitālieguldījumiem (kopā)</t>
  </si>
  <si>
    <t>60.06. "Eiropas infrastruktūras savienošanas instrumenta (CEF) līdzfinansēto projektu īstenošana (2014-2020)" (dotācija)</t>
  </si>
  <si>
    <t>60.06. "Eiropas infrastruktūras savienošanas instrumenta (CEF) līdzfinansēto projektu īstenošana (2014-2020)" (ārvalstu finansiāla palīdzība)</t>
  </si>
  <si>
    <t>Papildus informācija:</t>
  </si>
  <si>
    <t>Ārvalstu finanšu palīdzības naudas atlikumu izmaiņas palielinājums</t>
  </si>
  <si>
    <t>Valsts pamatbudžeta iestāžu saņemtie transferti novalsts pamatbudžetadotācijas no vispārējiem ieņēmumiem (22.02. Apakšprogramma Valsts programmas bērnu un ģimenes stāvokļa uzlabošanai)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</si>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</sst>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right" vertical="center" wrapText="1"/>
    </xf>
    <xf numFmtId="1" fontId="0" fillId="2" borderId="0" xfId="0" applyNumberFormat="1" applyFill="1"/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right" vertical="center" wrapText="1"/>
    </xf>
    <xf numFmtId="1" fontId="5" fillId="2" borderId="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J1"/>
    </sheetView>
  </sheetViews>
  <sheetFormatPr defaultRowHeight="14.45" x14ac:dyDescent="0.25"/>
  <cols>
    <col min="1" max="1" width="9.140625" style="1" customWidth="1"/>
    <col min="2" max="2" width="47" style="1" customWidth="1"/>
    <col min="3" max="3" width="14.85546875" style="1" hidden="1" customWidth="1"/>
    <col min="4" max="4" width="15.85546875" style="1" hidden="1" customWidth="1"/>
    <col min="5" max="5" width="16.85546875" style="1" hidden="1" customWidth="1"/>
    <col min="6" max="6" width="15.7109375" style="1" hidden="1" customWidth="1"/>
    <col min="7" max="7" width="16.85546875" style="1" hidden="1" customWidth="1"/>
    <col min="8" max="8" width="15.7109375" style="1" customWidth="1"/>
    <col min="9" max="9" width="16.85546875" style="1" customWidth="1"/>
    <col min="10" max="10" width="15.7109375" style="1" customWidth="1"/>
    <col min="11" max="11" width="9.140625" style="1" customWidth="1"/>
    <col min="12" max="16384" width="9.140625" style="1"/>
  </cols>
  <sheetData>
    <row r="1" spans="1:11" ht="1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 thickBot="1" x14ac:dyDescent="0.3"/>
    <row r="3" spans="1:11" ht="51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</row>
    <row r="4" spans="1:11" ht="16.5" thickBot="1" x14ac:dyDescent="0.3">
      <c r="A4" s="5">
        <v>1</v>
      </c>
      <c r="B4" s="6" t="s">
        <v>11</v>
      </c>
      <c r="C4" s="7">
        <f t="shared" ref="C4:J4" si="0">C17+C24-C30</f>
        <v>1909650</v>
      </c>
      <c r="D4" s="7">
        <f t="shared" si="0"/>
        <v>1871233</v>
      </c>
      <c r="E4" s="7">
        <f t="shared" si="0"/>
        <v>2366476</v>
      </c>
      <c r="F4" s="7">
        <f t="shared" si="0"/>
        <v>2343186.42</v>
      </c>
      <c r="G4" s="7">
        <f t="shared" si="0"/>
        <v>1812163</v>
      </c>
      <c r="H4" s="7">
        <f t="shared" si="0"/>
        <v>1728301.7600000002</v>
      </c>
      <c r="I4" s="7">
        <f t="shared" si="0"/>
        <v>1683016</v>
      </c>
      <c r="J4" s="7">
        <f t="shared" si="0"/>
        <v>1678040.05</v>
      </c>
      <c r="K4" s="8"/>
    </row>
    <row r="5" spans="1:11" ht="16.5" thickBot="1" x14ac:dyDescent="0.3">
      <c r="A5" s="9" t="s">
        <v>12</v>
      </c>
      <c r="B5" s="10" t="s">
        <v>13</v>
      </c>
      <c r="C5" s="11">
        <f t="shared" ref="C5:J5" si="1">SUM(C6:C12)</f>
        <v>1877561</v>
      </c>
      <c r="D5" s="11">
        <f t="shared" si="1"/>
        <v>1839144</v>
      </c>
      <c r="E5" s="11">
        <f t="shared" si="1"/>
        <v>2328459</v>
      </c>
      <c r="F5" s="11">
        <f t="shared" si="1"/>
        <v>2305170.02</v>
      </c>
      <c r="G5" s="11">
        <f t="shared" si="1"/>
        <v>1750814</v>
      </c>
      <c r="H5" s="11">
        <f t="shared" si="1"/>
        <v>1712428.1600000001</v>
      </c>
      <c r="I5" s="11">
        <f t="shared" si="1"/>
        <v>1637541</v>
      </c>
      <c r="J5" s="11">
        <f t="shared" si="1"/>
        <v>1632565.55</v>
      </c>
      <c r="K5" s="8"/>
    </row>
    <row r="6" spans="1:11" ht="32.25" thickBot="1" x14ac:dyDescent="0.3">
      <c r="A6" s="9" t="s">
        <v>14</v>
      </c>
      <c r="B6" s="10" t="s">
        <v>15</v>
      </c>
      <c r="C6" s="12">
        <f t="shared" ref="C6:J6" si="2">C18+C25</f>
        <v>803884</v>
      </c>
      <c r="D6" s="12">
        <f t="shared" si="2"/>
        <v>803490</v>
      </c>
      <c r="E6" s="12">
        <f t="shared" si="2"/>
        <v>1035538</v>
      </c>
      <c r="F6" s="12">
        <f t="shared" si="2"/>
        <v>1033418.04</v>
      </c>
      <c r="G6" s="12">
        <f t="shared" si="2"/>
        <v>947658</v>
      </c>
      <c r="H6" s="12">
        <f t="shared" si="2"/>
        <v>934121.80999999994</v>
      </c>
      <c r="I6" s="12">
        <f t="shared" si="2"/>
        <v>974709</v>
      </c>
      <c r="J6" s="12">
        <f t="shared" si="2"/>
        <v>973465</v>
      </c>
    </row>
    <row r="7" spans="1:11" ht="44.45" customHeight="1" thickBot="1" x14ac:dyDescent="0.3">
      <c r="A7" s="9"/>
      <c r="B7" s="10" t="s">
        <v>16</v>
      </c>
      <c r="C7" s="12">
        <f t="shared" ref="C7:J7" si="3">C19</f>
        <v>535318</v>
      </c>
      <c r="D7" s="12">
        <f t="shared" si="3"/>
        <v>534875</v>
      </c>
      <c r="E7" s="12">
        <f t="shared" si="3"/>
        <v>701363</v>
      </c>
      <c r="F7" s="12">
        <f t="shared" si="3"/>
        <v>698474.44</v>
      </c>
      <c r="G7" s="12">
        <f t="shared" si="3"/>
        <v>304498</v>
      </c>
      <c r="H7" s="12">
        <f t="shared" si="3"/>
        <v>302059.2</v>
      </c>
      <c r="I7" s="12">
        <f t="shared" si="3"/>
        <v>119630</v>
      </c>
      <c r="J7" s="12">
        <f t="shared" si="3"/>
        <v>117864</v>
      </c>
    </row>
    <row r="8" spans="1:11" ht="48" thickBot="1" x14ac:dyDescent="0.3">
      <c r="A8" s="13"/>
      <c r="B8" s="14" t="s">
        <v>17</v>
      </c>
      <c r="C8" s="12">
        <f t="shared" ref="C8:J8" si="4">C20+C26</f>
        <v>465685</v>
      </c>
      <c r="D8" s="12">
        <f t="shared" si="4"/>
        <v>432474</v>
      </c>
      <c r="E8" s="12">
        <f t="shared" si="4"/>
        <v>552727</v>
      </c>
      <c r="F8" s="12">
        <f t="shared" si="4"/>
        <v>534698.75</v>
      </c>
      <c r="G8" s="12">
        <f t="shared" si="4"/>
        <v>433471</v>
      </c>
      <c r="H8" s="12">
        <f t="shared" si="4"/>
        <v>423278.9</v>
      </c>
      <c r="I8" s="12">
        <f t="shared" si="4"/>
        <v>426219</v>
      </c>
      <c r="J8" s="12">
        <f t="shared" si="4"/>
        <v>424717</v>
      </c>
    </row>
    <row r="9" spans="1:11" ht="48" thickBot="1" x14ac:dyDescent="0.3">
      <c r="A9" s="15"/>
      <c r="B9" s="16" t="s">
        <v>18</v>
      </c>
      <c r="C9" s="12">
        <f>C21</f>
        <v>0</v>
      </c>
      <c r="D9" s="12">
        <f>D21</f>
        <v>0</v>
      </c>
      <c r="E9" s="12">
        <f>E21</f>
        <v>0</v>
      </c>
      <c r="F9" s="12">
        <f>F21</f>
        <v>0</v>
      </c>
      <c r="G9" s="12">
        <v>47143</v>
      </c>
      <c r="H9" s="12">
        <v>35046.400000000001</v>
      </c>
      <c r="I9" s="12">
        <f>99347+I28</f>
        <v>108099</v>
      </c>
      <c r="J9" s="12">
        <f>98883.55+J28</f>
        <v>107635.55</v>
      </c>
    </row>
    <row r="10" spans="1:11" customFormat="1" ht="48" hidden="1" thickBot="1" x14ac:dyDescent="0.3">
      <c r="A10" s="9"/>
      <c r="B10" s="10" t="s">
        <v>19</v>
      </c>
      <c r="C10" s="12">
        <v>63930</v>
      </c>
      <c r="D10" s="12">
        <v>59561</v>
      </c>
      <c r="E10" s="17">
        <v>31516</v>
      </c>
      <c r="F10" s="12">
        <v>31438.79</v>
      </c>
      <c r="G10" s="17">
        <v>0</v>
      </c>
      <c r="H10" s="12">
        <v>0</v>
      </c>
      <c r="I10" s="17">
        <v>0</v>
      </c>
      <c r="J10" s="12">
        <v>0</v>
      </c>
    </row>
    <row r="11" spans="1:11" ht="16.5" thickBot="1" x14ac:dyDescent="0.3">
      <c r="A11" s="9"/>
      <c r="B11" s="10" t="s">
        <v>20</v>
      </c>
      <c r="C11" s="12">
        <f t="shared" ref="C11:J11" si="5">C23</f>
        <v>8744</v>
      </c>
      <c r="D11" s="12">
        <f t="shared" si="5"/>
        <v>8744</v>
      </c>
      <c r="E11" s="12">
        <f t="shared" si="5"/>
        <v>7315</v>
      </c>
      <c r="F11" s="12">
        <f t="shared" si="5"/>
        <v>7140</v>
      </c>
      <c r="G11" s="12">
        <f t="shared" si="5"/>
        <v>8382</v>
      </c>
      <c r="H11" s="12">
        <f t="shared" si="5"/>
        <v>8260</v>
      </c>
      <c r="I11" s="12">
        <f t="shared" si="5"/>
        <v>8884</v>
      </c>
      <c r="J11" s="12">
        <f t="shared" si="5"/>
        <v>8884</v>
      </c>
    </row>
    <row r="12" spans="1:11" ht="16.5" thickBot="1" x14ac:dyDescent="0.3">
      <c r="A12" s="9"/>
      <c r="B12" s="16" t="s">
        <v>21</v>
      </c>
      <c r="C12" s="12">
        <v>0</v>
      </c>
      <c r="D12" s="12">
        <v>0</v>
      </c>
      <c r="E12" s="17">
        <v>0</v>
      </c>
      <c r="F12" s="17">
        <v>0</v>
      </c>
      <c r="G12" s="12">
        <f>G27</f>
        <v>9662</v>
      </c>
      <c r="H12" s="12">
        <f>H27</f>
        <v>9661.85</v>
      </c>
      <c r="I12" s="12">
        <f>I27</f>
        <v>0</v>
      </c>
      <c r="J12" s="12">
        <f>J27</f>
        <v>0</v>
      </c>
    </row>
    <row r="13" spans="1:11" ht="16.5" hidden="1" thickBot="1" x14ac:dyDescent="0.3">
      <c r="A13" s="9" t="s">
        <v>22</v>
      </c>
      <c r="B13" s="10" t="s">
        <v>23</v>
      </c>
      <c r="C13" s="12" t="s">
        <v>24</v>
      </c>
      <c r="D13" s="12" t="s">
        <v>25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1" customFormat="1" ht="16.5" thickBot="1" x14ac:dyDescent="0.3">
      <c r="A14" s="9" t="s">
        <v>26</v>
      </c>
      <c r="B14" s="10" t="s">
        <v>27</v>
      </c>
      <c r="C14" s="11">
        <v>32089</v>
      </c>
      <c r="D14" s="11">
        <v>32089</v>
      </c>
      <c r="E14" s="18">
        <v>38017</v>
      </c>
      <c r="F14" s="11">
        <v>38016.400000000001</v>
      </c>
      <c r="G14" s="18">
        <f>33576+G30</f>
        <v>61349</v>
      </c>
      <c r="H14" s="11">
        <f>15873.6+H30</f>
        <v>15873.6</v>
      </c>
      <c r="I14" s="18">
        <f>36775+I29</f>
        <v>45475</v>
      </c>
      <c r="J14" s="11">
        <f>36774.6+J29</f>
        <v>45474.6</v>
      </c>
    </row>
    <row r="15" spans="1:11" ht="16.5" thickBot="1" x14ac:dyDescent="0.3">
      <c r="A15" s="19">
        <v>2</v>
      </c>
      <c r="B15" s="20" t="s">
        <v>28</v>
      </c>
      <c r="C15" s="11">
        <f>C16+C24</f>
        <v>1910253</v>
      </c>
      <c r="D15" s="11">
        <f>D16+D24</f>
        <v>1871835</v>
      </c>
      <c r="E15" s="11">
        <f>E16+E24</f>
        <v>2366476</v>
      </c>
      <c r="F15" s="11">
        <f>F16+F24</f>
        <v>2343186.42</v>
      </c>
      <c r="G15" s="11">
        <f>G16+G24</f>
        <v>1839936</v>
      </c>
      <c r="H15" s="11">
        <f>H16+H24+H29</f>
        <v>1728301.7600000002</v>
      </c>
      <c r="I15" s="11">
        <f>I16+I24+I29</f>
        <v>1691716</v>
      </c>
      <c r="J15" s="11">
        <f>J16+J24+J29</f>
        <v>1686740.05</v>
      </c>
    </row>
    <row r="16" spans="1:11" ht="16.5" thickBot="1" x14ac:dyDescent="0.3">
      <c r="A16" s="9" t="s">
        <v>29</v>
      </c>
      <c r="B16" s="10" t="s">
        <v>30</v>
      </c>
      <c r="C16" s="11">
        <f t="shared" ref="C16:J16" si="6">C17</f>
        <v>1825233</v>
      </c>
      <c r="D16" s="11">
        <f t="shared" si="6"/>
        <v>1818312</v>
      </c>
      <c r="E16" s="11">
        <f t="shared" si="6"/>
        <v>2298269</v>
      </c>
      <c r="F16" s="11">
        <f t="shared" si="6"/>
        <v>2275058.85</v>
      </c>
      <c r="G16" s="11">
        <f t="shared" si="6"/>
        <v>1809713</v>
      </c>
      <c r="H16" s="11">
        <f t="shared" si="6"/>
        <v>1701420.9500000002</v>
      </c>
      <c r="I16" s="11">
        <f t="shared" si="6"/>
        <v>1651610</v>
      </c>
      <c r="J16" s="11">
        <f t="shared" si="6"/>
        <v>1646682.05</v>
      </c>
    </row>
    <row r="17" spans="1:12" customFormat="1" ht="16.5" thickBot="1" x14ac:dyDescent="0.3">
      <c r="A17" s="9" t="s">
        <v>31</v>
      </c>
      <c r="B17" s="10" t="s">
        <v>32</v>
      </c>
      <c r="C17" s="11">
        <f t="shared" ref="C17:J17" si="7">C18+C19+C20+C21+C22+C23</f>
        <v>1825233</v>
      </c>
      <c r="D17" s="11">
        <f t="shared" si="7"/>
        <v>1818312</v>
      </c>
      <c r="E17" s="11">
        <f t="shared" si="7"/>
        <v>2298269</v>
      </c>
      <c r="F17" s="11">
        <f t="shared" si="7"/>
        <v>2275058.85</v>
      </c>
      <c r="G17" s="11">
        <f t="shared" si="7"/>
        <v>1809713</v>
      </c>
      <c r="H17" s="11">
        <f t="shared" si="7"/>
        <v>1701420.9500000002</v>
      </c>
      <c r="I17" s="11">
        <f t="shared" si="7"/>
        <v>1651610</v>
      </c>
      <c r="J17" s="11">
        <f t="shared" si="7"/>
        <v>1646682.05</v>
      </c>
      <c r="K17" s="1"/>
      <c r="L17" s="1"/>
    </row>
    <row r="18" spans="1:12" customFormat="1" ht="32.25" thickBot="1" x14ac:dyDescent="0.3">
      <c r="A18" s="9" t="s">
        <v>14</v>
      </c>
      <c r="B18" s="10" t="s">
        <v>15</v>
      </c>
      <c r="C18" s="12">
        <v>798080</v>
      </c>
      <c r="D18" s="12">
        <v>797842</v>
      </c>
      <c r="E18" s="17">
        <v>1000576</v>
      </c>
      <c r="F18" s="12">
        <v>998456.04</v>
      </c>
      <c r="G18" s="17">
        <v>927097</v>
      </c>
      <c r="H18" s="12">
        <v>916902.85</v>
      </c>
      <c r="I18" s="17">
        <v>963966</v>
      </c>
      <c r="J18" s="12">
        <v>962722</v>
      </c>
      <c r="K18" s="1"/>
      <c r="L18" s="1"/>
    </row>
    <row r="19" spans="1:12" customFormat="1" ht="32.25" thickBot="1" x14ac:dyDescent="0.3">
      <c r="A19" s="9"/>
      <c r="B19" s="10" t="s">
        <v>16</v>
      </c>
      <c r="C19" s="12">
        <v>535318</v>
      </c>
      <c r="D19" s="12">
        <v>534875</v>
      </c>
      <c r="E19" s="17">
        <v>701363</v>
      </c>
      <c r="F19" s="12">
        <v>698474.44</v>
      </c>
      <c r="G19" s="17">
        <v>304498</v>
      </c>
      <c r="H19" s="12">
        <v>302059.2</v>
      </c>
      <c r="I19" s="17">
        <v>119630</v>
      </c>
      <c r="J19" s="12">
        <v>117864</v>
      </c>
      <c r="K19" s="1"/>
      <c r="L19" s="1"/>
    </row>
    <row r="20" spans="1:12" customFormat="1" ht="48" thickBot="1" x14ac:dyDescent="0.3">
      <c r="A20" s="9"/>
      <c r="B20" s="14" t="s">
        <v>17</v>
      </c>
      <c r="C20" s="12">
        <v>386469</v>
      </c>
      <c r="D20" s="12">
        <v>384599</v>
      </c>
      <c r="E20" s="17">
        <v>519482</v>
      </c>
      <c r="F20" s="12">
        <v>501533.18</v>
      </c>
      <c r="G20" s="17">
        <f>11056+422415</f>
        <v>433471</v>
      </c>
      <c r="H20" s="12">
        <f>11056+412222.9</f>
        <v>423278.9</v>
      </c>
      <c r="I20" s="17">
        <v>423008</v>
      </c>
      <c r="J20" s="12">
        <v>421554</v>
      </c>
      <c r="K20" s="1"/>
      <c r="L20" s="1"/>
    </row>
    <row r="21" spans="1:12" customFormat="1" ht="60" customHeight="1" thickBot="1" x14ac:dyDescent="0.3">
      <c r="A21" s="15"/>
      <c r="B21" s="16" t="s">
        <v>18</v>
      </c>
      <c r="C21" s="12">
        <v>0</v>
      </c>
      <c r="D21" s="12">
        <v>0</v>
      </c>
      <c r="E21" s="17">
        <v>0</v>
      </c>
      <c r="F21" s="17">
        <v>0</v>
      </c>
      <c r="G21" s="12">
        <f>G30+G14+G9</f>
        <v>136265</v>
      </c>
      <c r="H21" s="12">
        <f>H30+H14+H9</f>
        <v>50920</v>
      </c>
      <c r="I21" s="12">
        <f>99347+36775</f>
        <v>136122</v>
      </c>
      <c r="J21" s="12">
        <f>98883.55+36774.5</f>
        <v>135658.04999999999</v>
      </c>
      <c r="K21" s="1"/>
      <c r="L21" s="1"/>
    </row>
    <row r="22" spans="1:12" customFormat="1" ht="48" thickBot="1" x14ac:dyDescent="0.3">
      <c r="A22" s="9"/>
      <c r="B22" s="10" t="s">
        <v>19</v>
      </c>
      <c r="C22" s="12">
        <f>C30+C14+C10</f>
        <v>96622</v>
      </c>
      <c r="D22" s="12">
        <f>D30+D14+D10</f>
        <v>92252</v>
      </c>
      <c r="E22" s="12">
        <f>E30+E14+E10</f>
        <v>69533</v>
      </c>
      <c r="F22" s="12">
        <f>F30+F14+F10</f>
        <v>69455.19</v>
      </c>
      <c r="G22" s="12">
        <v>0</v>
      </c>
      <c r="H22" s="12">
        <v>0</v>
      </c>
      <c r="I22" s="12">
        <v>0</v>
      </c>
      <c r="J22" s="12">
        <v>0</v>
      </c>
    </row>
    <row r="23" spans="1:12" customFormat="1" ht="16.5" thickBot="1" x14ac:dyDescent="0.3">
      <c r="A23" s="9"/>
      <c r="B23" s="10" t="s">
        <v>20</v>
      </c>
      <c r="C23" s="12">
        <v>8744</v>
      </c>
      <c r="D23" s="12">
        <v>8744</v>
      </c>
      <c r="E23" s="17">
        <v>7315</v>
      </c>
      <c r="F23" s="17">
        <v>7140</v>
      </c>
      <c r="G23" s="17">
        <v>8382</v>
      </c>
      <c r="H23" s="17">
        <v>8260</v>
      </c>
      <c r="I23" s="17">
        <v>8884</v>
      </c>
      <c r="J23" s="17">
        <v>8884</v>
      </c>
      <c r="K23" s="1"/>
      <c r="L23" s="1"/>
    </row>
    <row r="24" spans="1:12" customFormat="1" ht="16.5" thickBot="1" x14ac:dyDescent="0.3">
      <c r="A24" s="9" t="s">
        <v>33</v>
      </c>
      <c r="B24" s="10" t="s">
        <v>34</v>
      </c>
      <c r="C24" s="12">
        <f>C25+C26</f>
        <v>85020</v>
      </c>
      <c r="D24" s="12">
        <f>D25+D26</f>
        <v>53523</v>
      </c>
      <c r="E24" s="12">
        <f>E25+E26</f>
        <v>68207</v>
      </c>
      <c r="F24" s="12">
        <f>F25+F26</f>
        <v>68127.570000000007</v>
      </c>
      <c r="G24" s="12">
        <f>G25+G26+G27</f>
        <v>30223</v>
      </c>
      <c r="H24" s="12">
        <f>H25+H26+H27+H28+H29</f>
        <v>26880.809999999998</v>
      </c>
      <c r="I24" s="12">
        <f>I25+I26+I27+I28+I29</f>
        <v>31406</v>
      </c>
      <c r="J24" s="12">
        <f>J25+J26+J27+J28+J29</f>
        <v>31358</v>
      </c>
      <c r="K24" s="1"/>
      <c r="L24" s="1"/>
    </row>
    <row r="25" spans="1:12" customFormat="1" ht="32.25" thickBot="1" x14ac:dyDescent="0.3">
      <c r="A25" s="9" t="s">
        <v>14</v>
      </c>
      <c r="B25" s="10" t="s">
        <v>15</v>
      </c>
      <c r="C25" s="12">
        <v>5804</v>
      </c>
      <c r="D25" s="12">
        <v>5648</v>
      </c>
      <c r="E25" s="17">
        <v>34962</v>
      </c>
      <c r="F25" s="17">
        <v>34962</v>
      </c>
      <c r="G25" s="17">
        <v>20561</v>
      </c>
      <c r="H25" s="12">
        <v>17218.96</v>
      </c>
      <c r="I25" s="17">
        <v>10743</v>
      </c>
      <c r="J25" s="12">
        <v>10743</v>
      </c>
      <c r="K25" s="1"/>
      <c r="L25" s="1"/>
    </row>
    <row r="26" spans="1:12" customFormat="1" ht="48" thickBot="1" x14ac:dyDescent="0.3">
      <c r="A26" s="21"/>
      <c r="B26" s="14" t="s">
        <v>17</v>
      </c>
      <c r="C26" s="22">
        <v>79216</v>
      </c>
      <c r="D26" s="22">
        <v>47875</v>
      </c>
      <c r="E26" s="23">
        <v>33245</v>
      </c>
      <c r="F26" s="22">
        <v>33165.57</v>
      </c>
      <c r="G26" s="23">
        <v>0</v>
      </c>
      <c r="H26" s="22">
        <v>0</v>
      </c>
      <c r="I26" s="23">
        <v>3211</v>
      </c>
      <c r="J26" s="22">
        <v>3163</v>
      </c>
      <c r="K26" s="1"/>
      <c r="L26" s="1"/>
    </row>
    <row r="27" spans="1:12" customFormat="1" ht="16.5" thickBot="1" x14ac:dyDescent="0.3">
      <c r="A27" s="24"/>
      <c r="B27" s="25" t="s">
        <v>21</v>
      </c>
      <c r="C27" s="26"/>
      <c r="D27" s="26"/>
      <c r="E27" s="27">
        <v>0</v>
      </c>
      <c r="F27" s="26">
        <v>0</v>
      </c>
      <c r="G27" s="27">
        <v>9662</v>
      </c>
      <c r="H27" s="26">
        <v>9661.85</v>
      </c>
      <c r="I27" s="27">
        <v>0</v>
      </c>
      <c r="J27" s="26">
        <v>0</v>
      </c>
      <c r="K27" s="1"/>
      <c r="L27" s="1"/>
    </row>
    <row r="28" spans="1:12" customFormat="1" ht="48" thickBot="1" x14ac:dyDescent="0.3">
      <c r="A28" s="28"/>
      <c r="B28" s="16" t="s">
        <v>35</v>
      </c>
      <c r="C28" s="26"/>
      <c r="D28" s="26"/>
      <c r="E28" s="27"/>
      <c r="F28" s="26"/>
      <c r="G28" s="27">
        <v>0</v>
      </c>
      <c r="H28" s="26">
        <v>0</v>
      </c>
      <c r="I28" s="27">
        <v>8752</v>
      </c>
      <c r="J28" s="26">
        <v>8752</v>
      </c>
      <c r="K28" s="1"/>
      <c r="L28" s="1"/>
    </row>
    <row r="29" spans="1:12" customFormat="1" ht="48" thickBot="1" x14ac:dyDescent="0.3">
      <c r="A29" s="24"/>
      <c r="B29" s="10" t="s">
        <v>36</v>
      </c>
      <c r="C29" s="26"/>
      <c r="D29" s="26"/>
      <c r="E29" s="27"/>
      <c r="F29" s="26"/>
      <c r="G29" s="27"/>
      <c r="H29" s="26"/>
      <c r="I29" s="27">
        <v>8700</v>
      </c>
      <c r="J29" s="26">
        <v>8700</v>
      </c>
      <c r="K29" s="1"/>
      <c r="L29" s="1"/>
    </row>
    <row r="30" spans="1:12" customFormat="1" ht="16.5" hidden="1" thickBot="1" x14ac:dyDescent="0.3">
      <c r="A30" s="32">
        <v>3</v>
      </c>
      <c r="B30" s="29" t="s">
        <v>37</v>
      </c>
      <c r="C30" s="33">
        <v>603</v>
      </c>
      <c r="D30" s="33">
        <v>602</v>
      </c>
      <c r="E30" s="34">
        <v>0</v>
      </c>
      <c r="F30" s="34">
        <v>0</v>
      </c>
      <c r="G30" s="34">
        <v>27773</v>
      </c>
      <c r="H30" s="34">
        <v>0</v>
      </c>
      <c r="I30" s="34">
        <v>0</v>
      </c>
      <c r="J30" s="34">
        <v>0</v>
      </c>
      <c r="K30" s="1"/>
      <c r="L30" s="1"/>
    </row>
    <row r="31" spans="1:12" customFormat="1" ht="32.25" hidden="1" thickBot="1" x14ac:dyDescent="0.3">
      <c r="A31" s="32"/>
      <c r="B31" s="14" t="s">
        <v>38</v>
      </c>
      <c r="C31" s="33"/>
      <c r="D31" s="33"/>
      <c r="E31" s="34"/>
      <c r="F31" s="34"/>
      <c r="G31" s="34"/>
      <c r="H31" s="34"/>
      <c r="I31" s="34"/>
      <c r="J31" s="34"/>
      <c r="K31" s="1"/>
      <c r="L31" s="1"/>
    </row>
    <row r="32" spans="1:12" customFormat="1" ht="89.45" hidden="1" customHeight="1" thickBot="1" x14ac:dyDescent="0.3">
      <c r="A32" s="30">
        <v>4</v>
      </c>
      <c r="B32" s="24" t="s">
        <v>39</v>
      </c>
      <c r="C32" s="26">
        <v>0</v>
      </c>
      <c r="D32" s="26">
        <v>0</v>
      </c>
      <c r="E32" s="26">
        <v>15000</v>
      </c>
      <c r="F32" s="26">
        <v>15000</v>
      </c>
      <c r="G32" s="26">
        <v>0</v>
      </c>
      <c r="H32" s="26">
        <v>0</v>
      </c>
      <c r="I32" s="26">
        <v>0</v>
      </c>
      <c r="J32" s="26">
        <v>0</v>
      </c>
      <c r="K32" s="1"/>
      <c r="L32" s="1"/>
    </row>
    <row r="33" spans="1:10" ht="15" x14ac:dyDescent="0.25"/>
    <row r="34" spans="1:10" ht="15" x14ac:dyDescent="0.25"/>
    <row r="44" spans="1:10" customFormat="1" ht="15" x14ac:dyDescent="0.25">
      <c r="A44" s="1"/>
      <c r="B44" s="1"/>
      <c r="C44" s="1"/>
      <c r="D44" s="1"/>
      <c r="E44" s="1" t="s">
        <v>40</v>
      </c>
      <c r="F44" s="1"/>
      <c r="G44" s="1" t="s">
        <v>40</v>
      </c>
      <c r="H44" s="1"/>
      <c r="I44" s="1" t="s">
        <v>40</v>
      </c>
      <c r="J44" s="1"/>
    </row>
  </sheetData>
  <mergeCells count="10">
    <mergeCell ref="A1:J1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</mergeCells>
  <pageMargins left="0.70866141732283516" right="0.70866141732283516" top="0.74803149606299213" bottom="0.74803149606299213" header="0.31496062992126012" footer="0.31496062992126012"/>
  <pageSetup paperSize="0" scale="58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Grudule</dc:creator>
  <cp:lastModifiedBy>Taivo Trams</cp:lastModifiedBy>
  <cp:lastPrinted>2021-05-11T05:39:02Z</cp:lastPrinted>
  <dcterms:created xsi:type="dcterms:W3CDTF">2019-04-17T06:21:43Z</dcterms:created>
  <dcterms:modified xsi:type="dcterms:W3CDTF">2022-06-30T14:58:43Z</dcterms:modified>
</cp:coreProperties>
</file>